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148\wzp\IZA\PRZETARGI 2020\31.Remont mostu DW716Będków\16-06-2020\"/>
    </mc:Choice>
  </mc:AlternateContent>
  <xr:revisionPtr revIDLastSave="0" documentId="8_{D08D38A3-E577-474F-9C51-5E29C2E4CCC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ędków FWO" sheetId="7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7" l="1"/>
  <c r="E27" i="7"/>
  <c r="E26" i="7"/>
  <c r="E25" i="7"/>
  <c r="E23" i="7"/>
  <c r="E22" i="7"/>
  <c r="E21" i="7"/>
  <c r="E19" i="7"/>
  <c r="E18" i="7"/>
  <c r="E14" i="7"/>
  <c r="E13" i="7"/>
  <c r="E12" i="7"/>
  <c r="E10" i="7"/>
  <c r="E9" i="7"/>
  <c r="E8" i="7"/>
  <c r="E6" i="7"/>
  <c r="E5" i="7"/>
  <c r="E4" i="7"/>
</calcChain>
</file>

<file path=xl/sharedStrings.xml><?xml version="1.0" encoding="utf-8"?>
<sst xmlns="http://schemas.openxmlformats.org/spreadsheetml/2006/main" count="76" uniqueCount="49">
  <si>
    <t>jednostka miary</t>
  </si>
  <si>
    <t>m2</t>
  </si>
  <si>
    <t>Ilość</t>
  </si>
  <si>
    <t>kg</t>
  </si>
  <si>
    <t>m3</t>
  </si>
  <si>
    <t>mb</t>
  </si>
  <si>
    <t>ryczałt</t>
  </si>
  <si>
    <t>szt.</t>
  </si>
  <si>
    <t>Cena jednostkowa</t>
  </si>
  <si>
    <t>Lp.</t>
  </si>
  <si>
    <t>Organizacja ruchu</t>
  </si>
  <si>
    <t>Opis</t>
  </si>
  <si>
    <t>Wartość netto</t>
  </si>
  <si>
    <t>suma netto</t>
  </si>
  <si>
    <t>suma brutto</t>
  </si>
  <si>
    <t>Wykonanie kotw dla warstwy spadkowej oraz gzymsów - wiercenie i oczyszczenie otworu, zakup i aplikacja kleju na bazie żywicy epoksydowej (lub innej równoważnej), osadzenie pręta kotwy (pręty na kotwy uwzględniono w wykazie zbrojenia)</t>
  </si>
  <si>
    <t>Wykonanie  warstwy wiążącej z asfaltu lanego gr. 4cm</t>
  </si>
  <si>
    <t>Zbrojenie gzymsów i nadbetonu spadkowego - materiał + montaż</t>
  </si>
  <si>
    <t>Izolacja z papy termozgrzewalnej mostowej gr. 5mm</t>
  </si>
  <si>
    <t>Oczyszczenie koryta rzeki z roślinności i namułów pod obiektem oraz na odcinkach 20m przed i za obiektem</t>
  </si>
  <si>
    <t>Wykonanie gzymsów oraz warstwy spadkowej nadbetonu na istniejącej płycie ustroju nośnego - beton C30/37 mostowy (wykonaie deskowania wraz z podparciem, betonowanie, pielęgnacja betonu, rozdeskowanie)</t>
  </si>
  <si>
    <t>Frezowanie warstwy asfaltu gr. 5-12cm wraz z betonem ochronnym gr. 4cm na obiekcie . Utylizacja odpadu z frezowania.</t>
  </si>
  <si>
    <t>Frezowanie warstwy asfaltu gr. 12cm na dojazdach .  Transport destruktu do Obwodu Drogowego w Koluszkach.</t>
  </si>
  <si>
    <t>Usunięcie izolacji (2xpapa na lepiku) z płyty ustroju nośnego wraz z kosztami utylizacji</t>
  </si>
  <si>
    <t>Rozbiórka betonowych gzymsów na płycie ustroju nośnego oraz skrzydłach przyczółków wraz z kosztami utylizacji odpadów</t>
  </si>
  <si>
    <t>Wykonanie korytka ściekowego z elementów granitowych lub brefabrykatów polimerobetonowych zgodnie z dokumentacją rysunkową (materiały + montaż)</t>
  </si>
  <si>
    <t>Drenaż prefabrykowany do odwodnienia izolacji płyty betonu spadkowego. Odprowadzenie do ścieków skarpowych</t>
  </si>
  <si>
    <t>Piaskowanie powierzchi betonowych</t>
  </si>
  <si>
    <t>Szpachlowanie ubytków i rakowin w betonie zaprawami PCC - powierzchnie pionowe płyty ustroju nośnego oraz skrzydeł przyczółków (odkucie luźnych fragmentów betonu, oczyszczenie powierzchni betonu i odkrytej stali, zabezpieczenie antykorozyje prętów stalowych, warstwa szczepna, szpachlowanie grubowarstwowe)</t>
  </si>
  <si>
    <t>Szpachlowanie ubytków i rakowin w betonie zaprawami PCC - puktowe naprawy spodu płyty ustroju nośnego oraz podpór (odkucie luźnych fragmentów betonu, oczyszczenie powierzchni betonu i odkrytej stali, zabezpieczenie antykorozyje prętów stalowych, warstwa szczepna, szpachlowanie grubowarstwowe)</t>
  </si>
  <si>
    <t>Malowanie powierzhni gzymsów, powierzchni bocznych ustroju nośnego, skrzydeł i przyczółków akrylowymi farbami do antykorozyjnego zabezpieczenia betonu</t>
  </si>
  <si>
    <t>Nawierzchnio - izolacja bitumiczna na  gzymsach - gr. 5mm  wraz z uszczelnieniem dylatacji pozornych oraz styków</t>
  </si>
  <si>
    <t>Oznakowanie poziome - grubowarstwowe</t>
  </si>
  <si>
    <t>Ścieki skarpowe z elemetów prefabrykowanych.</t>
  </si>
  <si>
    <t>Montaż barieroporęczy mostowej H2/W2/B - wys. 1.2m</t>
  </si>
  <si>
    <t xml:space="preserve">Wykonanie warstwy ścieralnej z betonu asfaltowego AC11S gr.5cm wraz ze skropieniem </t>
  </si>
  <si>
    <t xml:space="preserve">Wykonanie  warstwy wiążącej wyrównawczej gr. 15 - 22 cm z betonu asfaltowego AC16W na dojazdach wraz ze skropieniem emulsją </t>
  </si>
  <si>
    <t>Geosiatka do zbrojenia nawierzchni asfaltowej</t>
  </si>
  <si>
    <t>Rozbiórka starego obrukowania. Nowe obrukowaie skarp i stożków z kamienia polnego gr. 20 cm spoinowane zaprawą cementowo-piaskową 1:2 - powierzchnie do odtworzenia oraz nowoprojektowane.</t>
  </si>
  <si>
    <t>Demontaż starych betonowych krawężników drogowych oraz montaż nowych krawężników betonowych na ławie z betonu</t>
  </si>
  <si>
    <t>Narzut kamienny gr. 50cm z kruszywa hydrotechnicznego 80/150 w geowłókninie</t>
  </si>
  <si>
    <t>Demontaż balustrad z rur stalowych wraz z kosztami transportu do obwodu drogowego</t>
  </si>
  <si>
    <t>Geodezja</t>
  </si>
  <si>
    <t>Wypełnienie wykopów w konstrukcji drogi w rejonie skrzydełek - beton C8/10</t>
  </si>
  <si>
    <t>Dostosowanie (skrócenie) balustrad przyległych do obiektu wraz z odtworzeniem powłoki cynkowej w miejscach przeróbek</t>
  </si>
  <si>
    <t>Uzupełnienie poboczy oraz zjazdu destruktem</t>
  </si>
  <si>
    <t>Formularz wyceny ofertowej - roboty utrzymaniowe DW 716 Most w Będkowie</t>
  </si>
  <si>
    <t>Montaż bariery drogowej -odcinki początkowe i końcowe</t>
  </si>
  <si>
    <t>podatek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</si>
</sst>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3" fontId="0" fillId="2" borderId="1" xfId="1" applyFont="1" applyFill="1" applyBorder="1" applyAlignment="1">
      <alignment horizontal="right" vertical="center" wrapText="1"/>
    </xf>
    <xf numFmtId="2" fontId="0" fillId="2" borderId="1" xfId="0" applyNumberFormat="1" applyFill="1" applyBorder="1" applyAlignment="1">
      <alignment horizontal="right" vertical="center" wrapText="1"/>
    </xf>
    <xf numFmtId="0" fontId="0" fillId="2" borderId="1" xfId="0" applyFill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 vertical="center" wrapText="1"/>
    </xf>
    <xf numFmtId="164" fontId="0" fillId="0" borderId="11" xfId="1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43" fontId="0" fillId="2" borderId="1" xfId="1" applyNumberFormat="1" applyFont="1" applyFill="1" applyBorder="1" applyAlignment="1">
      <alignment horizontal="right" vertical="center" wrapText="1"/>
    </xf>
    <xf numFmtId="43" fontId="0" fillId="2" borderId="1" xfId="0" applyNumberFormat="1" applyFill="1" applyBorder="1" applyAlignment="1">
      <alignment horizontal="right" vertical="center" wrapText="1"/>
    </xf>
    <xf numFmtId="43" fontId="0" fillId="0" borderId="1" xfId="1" applyNumberFormat="1" applyFont="1" applyBorder="1" applyAlignment="1">
      <alignment horizontal="right" vertical="center" wrapText="1"/>
    </xf>
    <xf numFmtId="43" fontId="0" fillId="0" borderId="11" xfId="1" applyNumberFormat="1" applyFont="1" applyBorder="1" applyAlignment="1">
      <alignment horizontal="right" vertical="center" wrapText="1"/>
    </xf>
    <xf numFmtId="43" fontId="0" fillId="0" borderId="5" xfId="0" applyNumberFormat="1" applyBorder="1" applyAlignment="1">
      <alignment horizontal="right" vertical="center" wrapText="1"/>
    </xf>
    <xf numFmtId="43" fontId="0" fillId="2" borderId="4" xfId="1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9"/>
  <sheetViews>
    <sheetView tabSelected="1" topLeftCell="A28" workbookViewId="0">
      <selection activeCell="K41" sqref="K41"/>
    </sheetView>
  </sheetViews>
  <sheetFormatPr defaultRowHeight="15" x14ac:dyDescent="0.25"/>
  <cols>
    <col min="2" max="2" width="5.140625" style="2" customWidth="1"/>
    <col min="3" max="3" width="52.5703125" style="1" customWidth="1"/>
    <col min="4" max="4" width="11.28515625" style="3" customWidth="1"/>
    <col min="5" max="5" width="8.85546875" style="3" customWidth="1"/>
    <col min="6" max="6" width="12.28515625" style="3" customWidth="1"/>
    <col min="7" max="7" width="11.5703125" style="3" bestFit="1" customWidth="1"/>
  </cols>
  <sheetData>
    <row r="1" spans="2:8" ht="15.75" thickBot="1" x14ac:dyDescent="0.3"/>
    <row r="2" spans="2:8" ht="15.75" thickBot="1" x14ac:dyDescent="0.3">
      <c r="B2" s="29" t="s">
        <v>46</v>
      </c>
      <c r="C2" s="30"/>
      <c r="D2" s="30"/>
      <c r="E2" s="30"/>
      <c r="F2" s="30"/>
      <c r="G2" s="31"/>
    </row>
    <row r="3" spans="2:8" ht="39" customHeight="1" x14ac:dyDescent="0.25">
      <c r="B3" s="6" t="s">
        <v>9</v>
      </c>
      <c r="C3" s="5" t="s">
        <v>11</v>
      </c>
      <c r="D3" s="5" t="s">
        <v>0</v>
      </c>
      <c r="E3" s="5" t="s">
        <v>2</v>
      </c>
      <c r="F3" s="5" t="s">
        <v>8</v>
      </c>
      <c r="G3" s="7" t="s">
        <v>12</v>
      </c>
    </row>
    <row r="4" spans="2:8" ht="45" x14ac:dyDescent="0.25">
      <c r="B4" s="8">
        <v>1</v>
      </c>
      <c r="C4" s="12" t="s">
        <v>21</v>
      </c>
      <c r="D4" s="9" t="s">
        <v>1</v>
      </c>
      <c r="E4" s="16">
        <f>6*32.6</f>
        <v>195.60000000000002</v>
      </c>
      <c r="F4" s="22"/>
      <c r="G4" s="27"/>
      <c r="H4" s="10"/>
    </row>
    <row r="5" spans="2:8" ht="33.75" customHeight="1" x14ac:dyDescent="0.25">
      <c r="B5" s="8">
        <v>2</v>
      </c>
      <c r="C5" s="12" t="s">
        <v>22</v>
      </c>
      <c r="D5" s="9" t="s">
        <v>1</v>
      </c>
      <c r="E5" s="16">
        <f>2*6*20</f>
        <v>240</v>
      </c>
      <c r="F5" s="22"/>
      <c r="G5" s="27"/>
      <c r="H5" s="10"/>
    </row>
    <row r="6" spans="2:8" ht="33.75" customHeight="1" x14ac:dyDescent="0.25">
      <c r="B6" s="8">
        <v>3</v>
      </c>
      <c r="C6" s="12" t="s">
        <v>23</v>
      </c>
      <c r="D6" s="9" t="s">
        <v>1</v>
      </c>
      <c r="E6" s="16">
        <f>32.6*6</f>
        <v>195.60000000000002</v>
      </c>
      <c r="F6" s="22"/>
      <c r="G6" s="27"/>
      <c r="H6" s="10"/>
    </row>
    <row r="7" spans="2:8" ht="30.75" customHeight="1" x14ac:dyDescent="0.25">
      <c r="B7" s="8">
        <v>4</v>
      </c>
      <c r="C7" s="12" t="s">
        <v>41</v>
      </c>
      <c r="D7" s="9" t="s">
        <v>5</v>
      </c>
      <c r="E7" s="16">
        <v>73.2</v>
      </c>
      <c r="F7" s="22"/>
      <c r="G7" s="27"/>
      <c r="H7" s="10"/>
    </row>
    <row r="8" spans="2:8" ht="47.25" customHeight="1" x14ac:dyDescent="0.25">
      <c r="B8" s="8">
        <v>5</v>
      </c>
      <c r="C8" s="12" t="s">
        <v>24</v>
      </c>
      <c r="D8" s="9" t="s">
        <v>4</v>
      </c>
      <c r="E8" s="16">
        <f>(0.16*32.6*2)+(0.12*2*4)</f>
        <v>11.391999999999999</v>
      </c>
      <c r="F8" s="22"/>
      <c r="G8" s="27"/>
      <c r="H8" s="10"/>
    </row>
    <row r="9" spans="2:8" ht="63" customHeight="1" x14ac:dyDescent="0.25">
      <c r="B9" s="8">
        <v>6</v>
      </c>
      <c r="C9" s="12" t="s">
        <v>20</v>
      </c>
      <c r="D9" s="9" t="s">
        <v>4</v>
      </c>
      <c r="E9" s="17">
        <f>(1.33*32.6)+(0.27*4*2)</f>
        <v>45.518000000000001</v>
      </c>
      <c r="F9" s="23"/>
      <c r="G9" s="27"/>
      <c r="H9" s="11"/>
    </row>
    <row r="10" spans="2:8" ht="75" x14ac:dyDescent="0.25">
      <c r="B10" s="8">
        <v>7</v>
      </c>
      <c r="C10" s="12" t="s">
        <v>15</v>
      </c>
      <c r="D10" s="9" t="s">
        <v>7</v>
      </c>
      <c r="E10" s="18">
        <f>1022+1100+28</f>
        <v>2150</v>
      </c>
      <c r="F10" s="23"/>
      <c r="G10" s="27"/>
      <c r="H10" s="11"/>
    </row>
    <row r="11" spans="2:8" ht="30" x14ac:dyDescent="0.25">
      <c r="B11" s="8">
        <v>8</v>
      </c>
      <c r="C11" s="12" t="s">
        <v>17</v>
      </c>
      <c r="D11" s="9" t="s">
        <v>3</v>
      </c>
      <c r="E11" s="18">
        <v>11514</v>
      </c>
      <c r="F11" s="23"/>
      <c r="G11" s="27"/>
      <c r="H11" s="11"/>
    </row>
    <row r="12" spans="2:8" x14ac:dyDescent="0.25">
      <c r="B12" s="8">
        <v>9</v>
      </c>
      <c r="C12" s="12" t="s">
        <v>18</v>
      </c>
      <c r="D12" s="9" t="s">
        <v>1</v>
      </c>
      <c r="E12" s="17">
        <f>(0.34*(32.6*2))+(0.34*2*4)+(0.58*2*4)+(7.2*33)+35</f>
        <v>302.12799999999999</v>
      </c>
      <c r="F12" s="23"/>
      <c r="G12" s="27"/>
      <c r="H12" s="11"/>
    </row>
    <row r="13" spans="2:8" s="11" customFormat="1" ht="45" x14ac:dyDescent="0.25">
      <c r="B13" s="8">
        <v>10</v>
      </c>
      <c r="C13" s="12" t="s">
        <v>25</v>
      </c>
      <c r="D13" s="9" t="s">
        <v>5</v>
      </c>
      <c r="E13" s="17">
        <f>(32.6+2+2+1+1)*2</f>
        <v>77.2</v>
      </c>
      <c r="F13" s="23"/>
      <c r="G13" s="27"/>
    </row>
    <row r="14" spans="2:8" ht="45" x14ac:dyDescent="0.25">
      <c r="B14" s="8">
        <v>11</v>
      </c>
      <c r="C14" s="12" t="s">
        <v>26</v>
      </c>
      <c r="D14" s="9" t="s">
        <v>5</v>
      </c>
      <c r="E14" s="17">
        <f>((32.6+4+2.4)*2)+(17*2*0.3)</f>
        <v>88.2</v>
      </c>
      <c r="F14" s="23"/>
      <c r="G14" s="27"/>
      <c r="H14" s="11"/>
    </row>
    <row r="15" spans="2:8" x14ac:dyDescent="0.25">
      <c r="B15" s="8">
        <v>12</v>
      </c>
      <c r="C15" s="12" t="s">
        <v>33</v>
      </c>
      <c r="D15" s="9" t="s">
        <v>5</v>
      </c>
      <c r="E15" s="17">
        <v>24</v>
      </c>
      <c r="F15" s="23"/>
      <c r="G15" s="27"/>
      <c r="H15" s="11"/>
    </row>
    <row r="16" spans="2:8" ht="30" x14ac:dyDescent="0.25">
      <c r="B16" s="8">
        <v>13</v>
      </c>
      <c r="C16" s="12" t="s">
        <v>40</v>
      </c>
      <c r="D16" s="9" t="s">
        <v>1</v>
      </c>
      <c r="E16" s="17">
        <v>4</v>
      </c>
      <c r="F16" s="23"/>
      <c r="G16" s="27"/>
      <c r="H16" s="11"/>
    </row>
    <row r="17" spans="2:8" ht="45" x14ac:dyDescent="0.25">
      <c r="B17" s="8">
        <v>14</v>
      </c>
      <c r="C17" s="12" t="s">
        <v>39</v>
      </c>
      <c r="D17" s="9" t="s">
        <v>5</v>
      </c>
      <c r="E17" s="17">
        <v>40</v>
      </c>
      <c r="F17" s="23"/>
      <c r="G17" s="27"/>
      <c r="H17" s="11"/>
    </row>
    <row r="18" spans="2:8" x14ac:dyDescent="0.25">
      <c r="B18" s="8">
        <v>15</v>
      </c>
      <c r="C18" s="12" t="s">
        <v>16</v>
      </c>
      <c r="D18" s="9" t="s">
        <v>1</v>
      </c>
      <c r="E18" s="16">
        <f>6.5*32.6</f>
        <v>211.9</v>
      </c>
      <c r="F18" s="22"/>
      <c r="G18" s="27"/>
      <c r="H18" s="10"/>
    </row>
    <row r="19" spans="2:8" ht="45" x14ac:dyDescent="0.25">
      <c r="B19" s="8">
        <v>16</v>
      </c>
      <c r="C19" s="12" t="s">
        <v>36</v>
      </c>
      <c r="D19" s="9" t="s">
        <v>1</v>
      </c>
      <c r="E19" s="16">
        <f>6*2*20</f>
        <v>240</v>
      </c>
      <c r="F19" s="22"/>
      <c r="G19" s="27"/>
      <c r="H19" s="10"/>
    </row>
    <row r="20" spans="2:8" x14ac:dyDescent="0.25">
      <c r="B20" s="8">
        <v>17</v>
      </c>
      <c r="C20" s="12" t="s">
        <v>37</v>
      </c>
      <c r="D20" s="9" t="s">
        <v>1</v>
      </c>
      <c r="E20" s="16">
        <v>130</v>
      </c>
      <c r="F20" s="22"/>
      <c r="G20" s="27"/>
      <c r="H20" s="10"/>
    </row>
    <row r="21" spans="2:8" ht="30" x14ac:dyDescent="0.25">
      <c r="B21" s="8">
        <v>18</v>
      </c>
      <c r="C21" s="12" t="s">
        <v>35</v>
      </c>
      <c r="D21" s="9" t="s">
        <v>1</v>
      </c>
      <c r="E21" s="16">
        <f>(32.6*6.5)+(2*20*6)</f>
        <v>451.9</v>
      </c>
      <c r="F21" s="22"/>
      <c r="G21" s="27"/>
      <c r="H21" s="10"/>
    </row>
    <row r="22" spans="2:8" x14ac:dyDescent="0.25">
      <c r="B22" s="8">
        <v>19</v>
      </c>
      <c r="C22" s="12" t="s">
        <v>27</v>
      </c>
      <c r="D22" s="9" t="s">
        <v>1</v>
      </c>
      <c r="E22" s="16">
        <f>(0.61*32.6*2)+(2*4)</f>
        <v>47.771999999999998</v>
      </c>
      <c r="F22" s="22"/>
      <c r="G22" s="27"/>
      <c r="H22" s="10"/>
    </row>
    <row r="23" spans="2:8" ht="88.5" customHeight="1" x14ac:dyDescent="0.25">
      <c r="B23" s="8">
        <v>20</v>
      </c>
      <c r="C23" s="12" t="s">
        <v>28</v>
      </c>
      <c r="D23" s="9" t="s">
        <v>1</v>
      </c>
      <c r="E23" s="16">
        <f>(0.61*32.6*2)+(2*4)</f>
        <v>47.771999999999998</v>
      </c>
      <c r="F23" s="22"/>
      <c r="G23" s="27"/>
      <c r="H23" s="10"/>
    </row>
    <row r="24" spans="2:8" ht="94.5" customHeight="1" x14ac:dyDescent="0.25">
      <c r="B24" s="8">
        <v>21</v>
      </c>
      <c r="C24" s="12" t="s">
        <v>29</v>
      </c>
      <c r="D24" s="9" t="s">
        <v>1</v>
      </c>
      <c r="E24" s="16">
        <v>10</v>
      </c>
      <c r="F24" s="22"/>
      <c r="G24" s="27"/>
      <c r="H24" s="10"/>
    </row>
    <row r="25" spans="2:8" ht="45" x14ac:dyDescent="0.25">
      <c r="B25" s="8">
        <v>22</v>
      </c>
      <c r="C25" s="12" t="s">
        <v>30</v>
      </c>
      <c r="D25" s="9" t="s">
        <v>1</v>
      </c>
      <c r="E25" s="16">
        <f>((0.2+0.41+0.21)*((32.6*2)+(4*2)))+(0.28*32.6*2)+(4*2)</f>
        <v>86.28</v>
      </c>
      <c r="F25" s="22"/>
      <c r="G25" s="27"/>
      <c r="H25" s="10"/>
    </row>
    <row r="26" spans="2:8" ht="35.25" customHeight="1" x14ac:dyDescent="0.25">
      <c r="B26" s="8">
        <v>23</v>
      </c>
      <c r="C26" s="12" t="s">
        <v>31</v>
      </c>
      <c r="D26" s="9" t="s">
        <v>1</v>
      </c>
      <c r="E26" s="16">
        <f>((32.6*2)+(4*2))*0.43</f>
        <v>31.475999999999999</v>
      </c>
      <c r="F26" s="22"/>
      <c r="G26" s="27"/>
      <c r="H26" s="10"/>
    </row>
    <row r="27" spans="2:8" ht="16.5" customHeight="1" x14ac:dyDescent="0.25">
      <c r="B27" s="8">
        <v>24</v>
      </c>
      <c r="C27" s="12" t="s">
        <v>34</v>
      </c>
      <c r="D27" s="9" t="s">
        <v>5</v>
      </c>
      <c r="E27" s="18">
        <f>(32.6+2+2)*2</f>
        <v>73.2</v>
      </c>
      <c r="F27" s="23"/>
      <c r="G27" s="27"/>
      <c r="H27" s="11"/>
    </row>
    <row r="28" spans="2:8" ht="16.5" customHeight="1" x14ac:dyDescent="0.25">
      <c r="B28" s="8">
        <v>25</v>
      </c>
      <c r="C28" s="12" t="s">
        <v>47</v>
      </c>
      <c r="D28" s="9" t="s">
        <v>5</v>
      </c>
      <c r="E28" s="18">
        <v>36</v>
      </c>
      <c r="F28" s="23"/>
      <c r="G28" s="27"/>
      <c r="H28" s="11"/>
    </row>
    <row r="29" spans="2:8" ht="63" customHeight="1" x14ac:dyDescent="0.25">
      <c r="B29" s="8">
        <v>26</v>
      </c>
      <c r="C29" s="12" t="s">
        <v>38</v>
      </c>
      <c r="D29" s="9" t="s">
        <v>1</v>
      </c>
      <c r="E29" s="18">
        <v>30</v>
      </c>
      <c r="F29" s="23"/>
      <c r="G29" s="27"/>
      <c r="H29" s="11"/>
    </row>
    <row r="30" spans="2:8" ht="38.25" customHeight="1" x14ac:dyDescent="0.25">
      <c r="B30" s="8">
        <v>27</v>
      </c>
      <c r="C30" s="12" t="s">
        <v>43</v>
      </c>
      <c r="D30" s="9" t="s">
        <v>4</v>
      </c>
      <c r="E30" s="18">
        <f>0.15*2.5*4</f>
        <v>1.5</v>
      </c>
      <c r="F30" s="23"/>
      <c r="G30" s="27"/>
      <c r="H30" s="11"/>
    </row>
    <row r="31" spans="2:8" ht="30" x14ac:dyDescent="0.25">
      <c r="B31" s="8">
        <v>28</v>
      </c>
      <c r="C31" s="13" t="s">
        <v>19</v>
      </c>
      <c r="D31" s="4" t="s">
        <v>6</v>
      </c>
      <c r="E31" s="19">
        <v>1</v>
      </c>
      <c r="F31" s="24"/>
      <c r="G31" s="27"/>
      <c r="H31" s="2"/>
    </row>
    <row r="32" spans="2:8" x14ac:dyDescent="0.25">
      <c r="B32" s="8">
        <v>29</v>
      </c>
      <c r="C32" s="14" t="s">
        <v>32</v>
      </c>
      <c r="D32" s="4" t="s">
        <v>6</v>
      </c>
      <c r="E32" s="20">
        <v>1</v>
      </c>
      <c r="F32" s="25"/>
      <c r="G32" s="27"/>
      <c r="H32" s="2"/>
    </row>
    <row r="33" spans="2:8" x14ac:dyDescent="0.25">
      <c r="B33" s="8">
        <v>30</v>
      </c>
      <c r="C33" s="14" t="s">
        <v>42</v>
      </c>
      <c r="D33" s="4" t="s">
        <v>6</v>
      </c>
      <c r="E33" s="20">
        <v>1</v>
      </c>
      <c r="F33" s="25"/>
      <c r="G33" s="27"/>
      <c r="H33" s="2"/>
    </row>
    <row r="34" spans="2:8" ht="45" x14ac:dyDescent="0.25">
      <c r="B34" s="8">
        <v>31</v>
      </c>
      <c r="C34" s="14" t="s">
        <v>44</v>
      </c>
      <c r="D34" s="4" t="s">
        <v>6</v>
      </c>
      <c r="E34" s="20">
        <v>1</v>
      </c>
      <c r="F34" s="25"/>
      <c r="G34" s="27"/>
      <c r="H34" s="2"/>
    </row>
    <row r="35" spans="2:8" x14ac:dyDescent="0.25">
      <c r="B35" s="8">
        <v>32</v>
      </c>
      <c r="C35" s="14" t="s">
        <v>45</v>
      </c>
      <c r="D35" s="4" t="s">
        <v>6</v>
      </c>
      <c r="E35" s="20">
        <v>1</v>
      </c>
      <c r="F35" s="25"/>
      <c r="G35" s="27"/>
      <c r="H35" s="2"/>
    </row>
    <row r="36" spans="2:8" ht="15.75" thickBot="1" x14ac:dyDescent="0.3">
      <c r="B36" s="8">
        <v>33</v>
      </c>
      <c r="C36" s="15" t="s">
        <v>10</v>
      </c>
      <c r="D36" s="28" t="s">
        <v>6</v>
      </c>
      <c r="E36" s="21">
        <v>1</v>
      </c>
      <c r="F36" s="26"/>
      <c r="G36" s="27"/>
    </row>
    <row r="37" spans="2:8" ht="15" customHeight="1" thickBot="1" x14ac:dyDescent="0.3">
      <c r="E37" s="32" t="s">
        <v>13</v>
      </c>
      <c r="F37" s="32"/>
      <c r="G37" s="34"/>
    </row>
    <row r="38" spans="2:8" ht="15.75" customHeight="1" thickBot="1" x14ac:dyDescent="0.3">
      <c r="E38" s="32" t="s">
        <v>48</v>
      </c>
      <c r="F38" s="32"/>
      <c r="G38" s="33"/>
    </row>
    <row r="39" spans="2:8" ht="15.75" thickBot="1" x14ac:dyDescent="0.3">
      <c r="E39" s="32" t="s">
        <v>14</v>
      </c>
      <c r="F39" s="32"/>
      <c r="G39" s="34"/>
    </row>
  </sheetData>
  <mergeCells count="4">
    <mergeCell ref="B2:G2"/>
    <mergeCell ref="E37:F37"/>
    <mergeCell ref="E39:F39"/>
    <mergeCell ref="E38:F38"/>
  </mergeCells>
  <pageMargins left="0.7" right="0.7" top="0.75" bottom="0.75" header="0.3" footer="0.3"/>
  <pageSetup paperSize="9" scale="62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będków FWO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IDZI</cp:lastModifiedBy>
  <cp:lastPrinted>2019-04-25T05:54:51Z</cp:lastPrinted>
  <dcterms:created xsi:type="dcterms:W3CDTF">2019-04-09T06:09:43Z</dcterms:created>
  <dcterms:modified xsi:type="dcterms:W3CDTF">2020-05-28T09:35:59Z</dcterms:modified>
</cp:coreProperties>
</file>